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-15" yWindow="105" windowWidth="14520" windowHeight="12735" tabRatio="719"/>
  </bookViews>
  <sheets>
    <sheet name="PIT" sheetId="1" r:id="rId1"/>
    <sheet name="Resumo" sheetId="3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<sst xmlns="http://schemas.openxmlformats.org/spreadsheetml/2006/main" count="256" uniqueCount="215">
  <si>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</si>
  <si>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</si>
  <si>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</si>
  <si>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</si>
  <si>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</si>
  <si>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</si>
  <si>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</si>
  <si>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</si>
  <si>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</si>
  <si>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</si>
  <si>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</si>
  <si>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</si>
  <si>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</si>
  <si>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</si>
  <si>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</si>
  <si>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</si>
  <si>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</si>
  <si>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</si>
  <si>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</si>
  <si>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</si>
  <si>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</si>
  <si>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</si>
  <si>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</si>
  <si>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</si>
  <si>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</si>
  <si>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</si>
  <si>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</si>
  <si>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</si>
  <si>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</si>
  <si>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</si>
  <si>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</si>
  <si>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</si>
  <si>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</si>
  <si>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</si>
  <si>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</si>
  <si>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</si>
  <si>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</si>
  <si>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</si>
  <si>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</si>
  <si>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</si>
  <si>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</si>
  <si>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</si>
  <si>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</si>
  <si>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</si>
  <si>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</si>
  <si>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</si>
  <si>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</si>
  <si>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</si>
  <si>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</si>
  <si>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</si>
  <si>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</si>
  <si>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</si>
  <si>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</si>
  <si>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</si>
  <si>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</si>
  <si>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</si>
  <si>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</si>
  <si>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</si>
  <si>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</si>
  <si>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</si>
  <si>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</si>
  <si>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</si>
  <si>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</si>
  <si>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</si>
  <si>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</si>
  <si>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</si>
  <si>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</si>
  <si>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</si>
  <si>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</si>
  <si>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</si>
  <si>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</si>
  <si>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</si>
  <si>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</si>
  <si>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</si>
  <si>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</si>
  <si>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</si>
  <si>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</si>
  <si>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</si>
  <si>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</si>
  <si>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</si>
  <si>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</si>
  <si>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</si>
  <si>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</si>
  <si>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</si>
  <si>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</si>
  <si>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</si>
  <si>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</si>
  <si>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</si>
  <si>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</si>
  <si>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</si>
  <si>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</si>
  <si>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</si>
  <si>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</si>
  <si>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</si>
  <si>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</si>
  <si>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</si>
  <si>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</si>
  <si>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</si>
  <si>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</si>
  <si>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</si>
  <si>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</si>
  <si>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</si>
  <si>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</si>
  <si>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</si>
  <si>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</si>
  <si>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</si>
  <si>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</si>
  <si>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</si>
  <si>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</si>
  <si>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</si>
  <si>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</si>
  <si>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</si>
  <si>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</si>
  <si>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</si>
  <si>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</si>
  <si>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</si>
  <si>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</si>
  <si>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</si>
  <si>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</si>
  <si>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</si>
  <si>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</si>
  <si>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</si>
  <si>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</si>
  <si>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</si>
  <si>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</si>
  <si>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</si>
  <si>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</si>
  <si>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</si>
  <si>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</si>
  <si>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</si>
  <si>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</si>
  <si>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</si>
  <si>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</si>
  <si>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</si>
  <si>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</si>
  <si>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</si>
  <si>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</si>
  <si>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</si>
  <si>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</si>
  <si>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</si>
  <si>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</si>
  <si>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</si>
  <si>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</si>
  <si>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</si>
  <si>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</si>
  <si>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</si>
  <si>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</si>
  <si>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</si>
  <si>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</si>
  <si>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</si>
  <si>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</si>
  <si>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</si>
  <si>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</si>
  <si>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</si>
  <si>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</si>
  <si>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</si>
  <si>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</si>
  <si>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</si>
  <si>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</si>
  <si>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</si>
  <si>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</si>
  <si>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</si>
  <si>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</si>
  <si>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</si>
  <si>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</si>
  <si>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</si>
  <si>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</si>
  <si>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</si>
  <si>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</si>
  <si>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</si>
  <si>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</si>
  <si>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</si>
  <si>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</si>
  <si>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</si>
  <si>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</si>
  <si>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</si>
  <si>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</si>
  <si>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</si>
  <si>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</si>
  <si>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</si>
  <si>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</si>
  <si>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</si>
  <si>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</si>
  <si>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</si>
  <si>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</si>
  <si>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</si>
  <si>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</si>
  <si>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</si>
  <si>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</si>
  <si>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</si>
  <si>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</si>
  <si>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</si>
  <si>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</si>
  <si>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</si>
  <si>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</si>
  <si>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</si>
  <si>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Marcelo Augusto Filardi</t>
  </si>
  <si>
    <t>Laboratório Cultura de Tecidos</t>
  </si>
  <si>
    <t>Disciplina "Biologia Celular" não foi ofertada</t>
  </si>
  <si>
    <t>Ensino Médio: 12 aulas "BIO III"; Graduação: 3 aulas "Imunologia" + 4 aulas "Histologia Animal". Obs: Afastamento da Profa Michelle Tannure 2022-1</t>
  </si>
  <si>
    <t>Projetos "Editais nº 16 e nº 17 2021" são de Extensão, não Pesquisa;
Projeto Pesquisa "Edital nº 87/2019" e "Edital nº 15/2021".</t>
  </si>
  <si>
    <t>Projetos Extensão "Editais nº 16 e 17/2021"</t>
  </si>
  <si>
    <t>Polícia A mbiental x Soltura de Aves Apreendidas
Polícia Ambiental x Núcleo de Proteção Ambiental</t>
  </si>
  <si>
    <t xml:space="preserve"> 1) Comitê de Ética IFMG
2) Colégio Curso Lic. Ciências Biológicas</t>
  </si>
  <si>
    <t>Atividades Remotas - Ensino Médio: 1) "BIO III"  | Superior: "2) Biologia Celular, 3) Histologia, 4) Imunologia"</t>
  </si>
  <si>
    <t>Discente: Valdeir Guedes BIO191</t>
  </si>
  <si>
    <t>Projeto Pesquisa "Edital nº 87/2019" (1 bolsista) e "Edital nº 15/2021" (1 bolsita + 1 voluntário).
Projetos "Editais nº 16 e nº 17 2021" são de Extensão (3 bolsistas), não Pesquisa.</t>
  </si>
  <si>
    <t>Projetos Extensão "Edital nº 16" (1 bolsista) e "Edital 17/2021" (1 bolsista + 1 voluntário)</t>
  </si>
  <si>
    <t>1) NDE Agronomia IFMG-SJE; 2) NDE Lic. Bio; 3) Colegiado ProfBio; 4) Comitê Coronavírus IFMG-SJE; 5) Colegiado Ciências Natureza; 6) Comissão Organizadora/Científica PIBID</t>
  </si>
  <si>
    <t>Palestras GENOMA Sistema de Ensino | Continuada de Docentes IFMG-SJE</t>
  </si>
  <si>
    <t>Professor Substituto Simplificado Edital 033/2021 | Portaria 313/221</t>
  </si>
  <si>
    <t>1) Comissão Científica Encontro ProfBio - UFJF; 2) Coordenação Estadual Olimpíada Brasileira de Biologia</t>
  </si>
  <si>
    <t>https://doi.org/10.33263/BRIAC112.87608772</t>
  </si>
  <si>
    <t>1) Banca TCC IFMG Arcos (SEI Código Verificador 1018164 | CRC 21FD2A4C); 2) 5 Bancas AASA TCM _ ProfBio UFJF</t>
  </si>
  <si>
    <t>3 Artigos nacionais + 37 Internacionais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</si>
</sst>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X93"/>
  <sheetViews>
    <sheetView showGridLines="0" tabSelected="1" zoomScale="120" zoomScaleNormal="120" workbookViewId="0">
      <selection activeCell="H42" sqref="H42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6" t="s">
        <v>195</v>
      </c>
      <c r="C1" s="86"/>
      <c r="D1" s="86"/>
      <c r="E1" s="86"/>
      <c r="F1" s="86"/>
      <c r="G1" s="86"/>
      <c r="H1" s="86"/>
    </row>
    <row r="2" spans="2:24" ht="23.25" customHeight="1" x14ac:dyDescent="0.2">
      <c r="B2" s="93" t="s">
        <v>80</v>
      </c>
      <c r="C2" s="94"/>
      <c r="D2" s="91" t="s">
        <v>196</v>
      </c>
      <c r="E2" s="91"/>
      <c r="F2" s="91"/>
      <c r="G2" s="91"/>
      <c r="H2" s="91"/>
      <c r="W2" s="42" t="s">
        <v>111</v>
      </c>
      <c r="X2" s="24" t="s">
        <v>99</v>
      </c>
    </row>
    <row r="3" spans="2:24" ht="23.25" customHeight="1" x14ac:dyDescent="0.2">
      <c r="B3" s="93" t="s">
        <v>78</v>
      </c>
      <c r="C3" s="94"/>
      <c r="D3" s="91">
        <v>3123842</v>
      </c>
      <c r="E3" s="91"/>
      <c r="F3" s="91"/>
      <c r="G3" s="91"/>
      <c r="H3" s="91"/>
      <c r="W3" s="42" t="s">
        <v>94</v>
      </c>
      <c r="X3" s="24" t="s">
        <v>100</v>
      </c>
    </row>
    <row r="4" spans="2:24" ht="23.25" customHeight="1" x14ac:dyDescent="0.2">
      <c r="B4" s="93" t="s">
        <v>112</v>
      </c>
      <c r="C4" s="94"/>
      <c r="D4" s="92" t="s">
        <v>96</v>
      </c>
      <c r="E4" s="92"/>
      <c r="F4" s="92"/>
      <c r="G4" s="92"/>
      <c r="H4" s="92"/>
      <c r="W4" s="42" t="s">
        <v>95</v>
      </c>
      <c r="X4" s="24" t="s">
        <v>101</v>
      </c>
    </row>
    <row r="5" spans="2:24" ht="23.25" customHeight="1" x14ac:dyDescent="0.2">
      <c r="B5" s="93" t="s">
        <v>82</v>
      </c>
      <c r="C5" s="94"/>
      <c r="D5" s="92" t="s">
        <v>194</v>
      </c>
      <c r="E5" s="92"/>
      <c r="F5" s="92"/>
      <c r="G5" s="92"/>
      <c r="H5" s="92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90"/>
      <c r="J7" s="90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18</v>
      </c>
      <c r="F8" s="4">
        <f>D8*E8*0.75</f>
        <v>27</v>
      </c>
      <c r="G8" s="17">
        <v>28.5</v>
      </c>
      <c r="H8" s="82" t="s">
        <v>199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>
        <v>2</v>
      </c>
      <c r="H15" s="81" t="s">
        <v>205</v>
      </c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82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>
        <v>1</v>
      </c>
      <c r="F22" s="4">
        <f t="shared" si="0"/>
        <v>1</v>
      </c>
      <c r="G22" s="17">
        <v>0</v>
      </c>
      <c r="H22" s="81" t="s">
        <v>198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>
        <v>6</v>
      </c>
      <c r="H23" s="81" t="s">
        <v>213</v>
      </c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>
        <v>4</v>
      </c>
      <c r="F27" s="8">
        <f t="shared" si="0"/>
        <v>48</v>
      </c>
      <c r="G27" s="17">
        <v>24</v>
      </c>
      <c r="H27" s="82" t="s">
        <v>200</v>
      </c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>
        <v>4</v>
      </c>
      <c r="H36" s="82" t="s">
        <v>211</v>
      </c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>
        <v>2</v>
      </c>
      <c r="F41" s="8">
        <f t="shared" si="0"/>
        <v>1</v>
      </c>
      <c r="G41" s="17">
        <v>20</v>
      </c>
      <c r="H41" s="82" t="s">
        <v>214</v>
      </c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>
        <v>6</v>
      </c>
      <c r="F42" s="8">
        <f t="shared" si="0"/>
        <v>6</v>
      </c>
      <c r="G42" s="17">
        <v>5</v>
      </c>
      <c r="H42" s="82" t="s">
        <v>206</v>
      </c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>
        <v>24</v>
      </c>
      <c r="H47" s="82" t="s">
        <v>201</v>
      </c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>
        <v>2</v>
      </c>
      <c r="F48" s="11">
        <f t="shared" si="0"/>
        <v>20</v>
      </c>
      <c r="G48" s="17">
        <v>20</v>
      </c>
      <c r="H48" s="82" t="s">
        <v>202</v>
      </c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>
        <v>3</v>
      </c>
      <c r="H61" s="82" t="s">
        <v>207</v>
      </c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>
        <v>5</v>
      </c>
      <c r="H68" s="82" t="s">
        <v>197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4</v>
      </c>
      <c r="F71" s="15">
        <f t="shared" si="0"/>
        <v>8</v>
      </c>
      <c r="G71" s="17">
        <v>12</v>
      </c>
      <c r="H71" s="82" t="s">
        <v>208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>
        <v>1</v>
      </c>
      <c r="H72" s="85" t="s">
        <v>203</v>
      </c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>
        <v>1</v>
      </c>
      <c r="H74" s="82" t="s">
        <v>210</v>
      </c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4</v>
      </c>
      <c r="F81" s="22">
        <f t="shared" si="1"/>
        <v>48</v>
      </c>
      <c r="G81" s="17">
        <v>48</v>
      </c>
      <c r="H81" s="82" t="s">
        <v>204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>
        <v>8</v>
      </c>
      <c r="H84" s="82" t="s">
        <v>212</v>
      </c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>
        <v>4</v>
      </c>
      <c r="H89" s="82" t="s">
        <v>209</v>
      </c>
    </row>
    <row r="90" spans="2:8" ht="36.75" customHeight="1" x14ac:dyDescent="0.2">
      <c r="B90" s="87" t="s">
        <v>75</v>
      </c>
      <c r="C90" s="88"/>
      <c r="D90" s="88"/>
      <c r="E90" s="89"/>
      <c r="F90" s="16">
        <f>SUM(F8:F89)</f>
        <v>164</v>
      </c>
      <c r="G90" s="16">
        <f>SUM(G8:G89)</f>
        <v>215.5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U13"/>
  <sheetViews>
    <sheetView showGridLines="0" zoomScale="120" zoomScaleNormal="12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6" t="s">
        <v>107</v>
      </c>
      <c r="C1" s="96"/>
      <c r="D1" s="96"/>
      <c r="E1" s="96"/>
    </row>
    <row r="2" spans="2:21" ht="23.25" customHeight="1" x14ac:dyDescent="0.2">
      <c r="B2" s="45" t="s">
        <v>80</v>
      </c>
      <c r="C2" s="97" t="str">
        <f>PIT!D2</f>
        <v>Marcelo Augusto Filardi</v>
      </c>
      <c r="D2" s="97"/>
      <c r="E2" s="97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7">
        <f>PIT!D3</f>
        <v>3123842</v>
      </c>
      <c r="D3" s="97"/>
      <c r="E3" s="97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7" t="str">
        <f>PIT!D4</f>
        <v>Linguagens</v>
      </c>
      <c r="D4" s="97"/>
      <c r="E4" s="97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7" t="str">
        <f>PIT!D5</f>
        <v>2021/2</v>
      </c>
      <c r="D5" s="97"/>
      <c r="E5" s="97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5"/>
      <c r="G7" s="95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28</v>
      </c>
      <c r="D8" s="52">
        <f>SUM(PIT!G8:G24)</f>
        <v>36.5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55</v>
      </c>
      <c r="D9" s="55">
        <f>SUM(PIT!G26:G44)</f>
        <v>53</v>
      </c>
      <c r="E9" s="56"/>
    </row>
    <row r="10" spans="2:21" ht="36.75" customHeight="1" x14ac:dyDescent="0.2">
      <c r="B10" s="57" t="s">
        <v>4</v>
      </c>
      <c r="C10" s="58">
        <f>SUM(PIT!F46:F62)</f>
        <v>20</v>
      </c>
      <c r="D10" s="58">
        <f>SUM(PIT!G46:G62)</f>
        <v>47</v>
      </c>
      <c r="E10" s="59"/>
    </row>
    <row r="11" spans="2:21" ht="36.75" customHeight="1" x14ac:dyDescent="0.2">
      <c r="B11" s="12" t="s">
        <v>7</v>
      </c>
      <c r="C11" s="13">
        <f>SUM(PIT!F64:F75)</f>
        <v>13</v>
      </c>
      <c r="D11" s="13">
        <f>SUM(PIT!G64:G75)</f>
        <v>19</v>
      </c>
      <c r="E11" s="13"/>
    </row>
    <row r="12" spans="2:21" ht="36.75" customHeight="1" x14ac:dyDescent="0.2">
      <c r="B12" s="60" t="s">
        <v>3</v>
      </c>
      <c r="C12" s="61">
        <f>SUM(PIT!F77:F89)</f>
        <v>48</v>
      </c>
      <c r="D12" s="61">
        <f>SUM(PIT!G77:G89)</f>
        <v>60</v>
      </c>
      <c r="E12" s="62"/>
    </row>
    <row r="13" spans="2:21" ht="30" customHeight="1" x14ac:dyDescent="0.2">
      <c r="B13" s="67" t="s">
        <v>75</v>
      </c>
      <c r="C13" s="63">
        <f>SUM(C8:C12)</f>
        <v>164</v>
      </c>
      <c r="D13" s="63">
        <f>SUM(D8:D12)</f>
        <v>215.5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2022-03-30T16:17:15Z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